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0. ITQ_7월_정기\08. 채점기준\107_채점 최종 파일(문제지,모범답안)\107_엑셀\"/>
    </mc:Choice>
  </mc:AlternateContent>
  <bookViews>
    <workbookView xWindow="-120" yWindow="-120" windowWidth="29040" windowHeight="15720"/>
  </bookViews>
  <sheets>
    <sheet name="제1작업" sheetId="1" r:id="rId1"/>
    <sheet name="제2작업" sheetId="2" r:id="rId2"/>
    <sheet name="제3작업" sheetId="3" r:id="rId3"/>
    <sheet name="제4작업" sheetId="10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입고가격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9" i="3"/>
  <c r="G15" i="3" s="1"/>
  <c r="C14" i="3"/>
  <c r="C10" i="3"/>
  <c r="C16" i="3" s="1"/>
  <c r="H11" i="2"/>
  <c r="E14" i="1"/>
  <c r="J13" i="1"/>
  <c r="J14" i="1"/>
  <c r="E13" i="1"/>
  <c r="J6" i="1"/>
  <c r="J8" i="1"/>
  <c r="J9" i="1"/>
  <c r="J7" i="1"/>
  <c r="J12" i="1"/>
  <c r="J11" i="1"/>
  <c r="J5" i="1"/>
  <c r="J10" i="1"/>
  <c r="I6" i="1"/>
  <c r="I8" i="1"/>
  <c r="I9" i="1"/>
  <c r="I7" i="1"/>
  <c r="I12" i="1"/>
  <c r="I11" i="1"/>
  <c r="I5" i="1"/>
  <c r="I10" i="1"/>
</calcChain>
</file>

<file path=xl/sharedStrings.xml><?xml version="1.0" encoding="utf-8"?>
<sst xmlns="http://schemas.openxmlformats.org/spreadsheetml/2006/main" count="120" uniqueCount="39">
  <si>
    <t>전체 개수</t>
  </si>
  <si>
    <t>전체 평균</t>
  </si>
  <si>
    <t>제품명</t>
  </si>
  <si>
    <t>판매수량</t>
  </si>
  <si>
    <t>모델명</t>
  </si>
  <si>
    <t>제조사</t>
  </si>
  <si>
    <t>판매날짜</t>
  </si>
  <si>
    <t>입고가격
(단위:원)</t>
  </si>
  <si>
    <t>판매가격
(단위:원)</t>
  </si>
  <si>
    <t>매출금액(원)</t>
  </si>
  <si>
    <t>순위</t>
  </si>
  <si>
    <t>초음파센서</t>
  </si>
  <si>
    <t>홀마그네틱센서</t>
  </si>
  <si>
    <t>온습도센서</t>
  </si>
  <si>
    <t>릴레이</t>
  </si>
  <si>
    <t>IT전자</t>
  </si>
  <si>
    <t>가스감지센서</t>
  </si>
  <si>
    <t>적외선센서</t>
  </si>
  <si>
    <t>릴리패드</t>
  </si>
  <si>
    <t>이스플로라</t>
  </si>
  <si>
    <t>전체 판매금액(단위:원)</t>
  </si>
  <si>
    <t>SG전자</t>
    <phoneticPr fontId="2" type="noConversion"/>
  </si>
  <si>
    <t>최저 입고가격(단위:원)</t>
    <phoneticPr fontId="2" type="noConversion"/>
  </si>
  <si>
    <t>ER-003</t>
    <phoneticPr fontId="2" type="noConversion"/>
  </si>
  <si>
    <t>UB-002</t>
    <phoneticPr fontId="2" type="noConversion"/>
  </si>
  <si>
    <t>RS-007</t>
    <phoneticPr fontId="2" type="noConversion"/>
  </si>
  <si>
    <t>MS-006</t>
    <phoneticPr fontId="2" type="noConversion"/>
  </si>
  <si>
    <t>HF-001</t>
    <phoneticPr fontId="2" type="noConversion"/>
  </si>
  <si>
    <t>HD-004</t>
    <phoneticPr fontId="2" type="noConversion"/>
  </si>
  <si>
    <t>DS-001</t>
    <phoneticPr fontId="2" type="noConversion"/>
  </si>
  <si>
    <t>HA-006</t>
    <phoneticPr fontId="2" type="noConversion"/>
  </si>
  <si>
    <t>&gt;=70000</t>
    <phoneticPr fontId="2" type="noConversion"/>
  </si>
  <si>
    <t>IT전자</t>
    <phoneticPr fontId="2" type="noConversion"/>
  </si>
  <si>
    <t>SG전자 개수</t>
  </si>
  <si>
    <t>IT전자 개수</t>
  </si>
  <si>
    <t>SG전자 평균</t>
  </si>
  <si>
    <t>IT전자 평균</t>
  </si>
  <si>
    <t>SG전자 제품 판매수량 평균</t>
    <phoneticPr fontId="2" type="noConversion"/>
  </si>
  <si>
    <t>SG전자 제품 판매수량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</si>
</sst>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7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0" borderId="12" xfId="1" applyFont="1" applyBorder="1" applyAlignment="1">
      <alignment horizontal="right" vertical="center"/>
    </xf>
    <xf numFmtId="41" fontId="3" fillId="0" borderId="6" xfId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41" fontId="3" fillId="0" borderId="11" xfId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7" fontId="3" fillId="0" borderId="6" xfId="1" applyNumberFormat="1" applyFont="1" applyBorder="1" applyAlignment="1">
      <alignment vertical="center"/>
    </xf>
    <xf numFmtId="177" fontId="3" fillId="0" borderId="1" xfId="1" applyNumberFormat="1" applyFont="1" applyBorder="1" applyAlignment="1">
      <alignment vertical="center"/>
    </xf>
    <xf numFmtId="177" fontId="3" fillId="0" borderId="11" xfId="1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41" fontId="3" fillId="0" borderId="23" xfId="1" applyFont="1" applyBorder="1" applyAlignment="1">
      <alignment vertical="center"/>
    </xf>
    <xf numFmtId="177" fontId="3" fillId="0" borderId="23" xfId="1" applyNumberFormat="1" applyFont="1" applyBorder="1" applyAlignment="1">
      <alignment vertical="center"/>
    </xf>
    <xf numFmtId="41" fontId="3" fillId="0" borderId="0" xfId="1" applyFont="1" applyBorder="1" applyAlignment="1">
      <alignment vertical="center"/>
    </xf>
    <xf numFmtId="177" fontId="3" fillId="0" borderId="0" xfId="1" applyNumberFormat="1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en-US" altLang="ko-KR" sz="2000" b="1"/>
              <a:t>SG</a:t>
            </a:r>
            <a:r>
              <a:rPr lang="ko-KR" altLang="en-US" sz="2000" b="1"/>
              <a:t>전자 제품</a:t>
            </a:r>
            <a:r>
              <a:rPr lang="ko-KR" altLang="en-US" sz="2000" b="1" baseline="0"/>
              <a:t>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판매수량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609-437C-A59A-E96749C3D7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(제1작업!$C$5:$C$6,제1작업!$C$8:$C$11)</c:f>
              <c:strCache>
                <c:ptCount val="6"/>
                <c:pt idx="0">
                  <c:v>릴리패드</c:v>
                </c:pt>
                <c:pt idx="1">
                  <c:v>초음파센서</c:v>
                </c:pt>
                <c:pt idx="2">
                  <c:v>홀마그네틱센서</c:v>
                </c:pt>
                <c:pt idx="3">
                  <c:v>온습도센서</c:v>
                </c:pt>
                <c:pt idx="4">
                  <c:v>이스플로라</c:v>
                </c:pt>
                <c:pt idx="5">
                  <c:v>적외선센서</c:v>
                </c:pt>
              </c:strCache>
            </c:strRef>
          </c:cat>
          <c:val>
            <c:numRef>
              <c:f>(제1작업!$G$5:$G$6,제1작업!$G$8:$G$11)</c:f>
              <c:numCache>
                <c:formatCode>#,##0"개"</c:formatCode>
                <c:ptCount val="6"/>
                <c:pt idx="0">
                  <c:v>1164</c:v>
                </c:pt>
                <c:pt idx="1">
                  <c:v>1023</c:v>
                </c:pt>
                <c:pt idx="2">
                  <c:v>1233</c:v>
                </c:pt>
                <c:pt idx="3">
                  <c:v>544</c:v>
                </c:pt>
                <c:pt idx="4">
                  <c:v>138</c:v>
                </c:pt>
                <c:pt idx="5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9-437C-A59A-E96749C3D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4746672"/>
        <c:axId val="174747504"/>
      </c:barChart>
      <c:lineChart>
        <c:grouping val="standard"/>
        <c:varyColors val="0"/>
        <c:ser>
          <c:idx val="1"/>
          <c:order val="1"/>
          <c:tx>
            <c:v>판매가격(단위:원)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(제1작업!$C$5:$C$6,제1작업!$C$8:$C$11)</c:f>
              <c:strCache>
                <c:ptCount val="6"/>
                <c:pt idx="0">
                  <c:v>릴리패드</c:v>
                </c:pt>
                <c:pt idx="1">
                  <c:v>초음파센서</c:v>
                </c:pt>
                <c:pt idx="2">
                  <c:v>홀마그네틱센서</c:v>
                </c:pt>
                <c:pt idx="3">
                  <c:v>온습도센서</c:v>
                </c:pt>
                <c:pt idx="4">
                  <c:v>이스플로라</c:v>
                </c:pt>
                <c:pt idx="5">
                  <c:v>적외선센서</c:v>
                </c:pt>
              </c:strCache>
            </c:strRef>
          </c:cat>
          <c:val>
            <c:numRef>
              <c:f>(제1작업!$H$5:$H$6,제1작업!$H$8:$H$11)</c:f>
              <c:numCache>
                <c:formatCode>_(* #,##0_);_(* \(#,##0\);_(* "-"_);_(@_)</c:formatCode>
                <c:ptCount val="6"/>
                <c:pt idx="0">
                  <c:v>33500</c:v>
                </c:pt>
                <c:pt idx="1">
                  <c:v>71500</c:v>
                </c:pt>
                <c:pt idx="2">
                  <c:v>67000</c:v>
                </c:pt>
                <c:pt idx="3">
                  <c:v>70000</c:v>
                </c:pt>
                <c:pt idx="4">
                  <c:v>25000</c:v>
                </c:pt>
                <c:pt idx="5">
                  <c:v>42000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09-437C-A59A-E96749C3D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395616"/>
        <c:axId val="566388544"/>
      </c:lineChart>
      <c:catAx>
        <c:axId val="17474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4747504"/>
        <c:crosses val="autoZero"/>
        <c:auto val="1"/>
        <c:lblAlgn val="ctr"/>
        <c:lblOffset val="100"/>
        <c:noMultiLvlLbl val="0"/>
      </c:catAx>
      <c:valAx>
        <c:axId val="17474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4746672"/>
        <c:crosses val="autoZero"/>
        <c:crossBetween val="between"/>
      </c:valAx>
      <c:valAx>
        <c:axId val="56638854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66395616"/>
        <c:crosses val="max"/>
        <c:crossBetween val="between"/>
        <c:majorUnit val="20000"/>
      </c:valAx>
      <c:catAx>
        <c:axId val="566395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638854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120967</xdr:rowOff>
    </xdr:from>
    <xdr:to>
      <xdr:col>6</xdr:col>
      <xdr:colOff>670560</xdr:colOff>
      <xdr:row>2</xdr:row>
      <xdr:rowOff>220027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29540" y="120967"/>
          <a:ext cx="521970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아두이노 모듈 판매 현황</a:t>
          </a:r>
        </a:p>
      </xdr:txBody>
    </xdr:sp>
    <xdr:clientData/>
  </xdr:twoCellAnchor>
  <xdr:twoCellAnchor>
    <xdr:from>
      <xdr:col>7</xdr:col>
      <xdr:colOff>0</xdr:colOff>
      <xdr:row>0</xdr:row>
      <xdr:rowOff>99060</xdr:rowOff>
    </xdr:from>
    <xdr:to>
      <xdr:col>10</xdr:col>
      <xdr:colOff>0</xdr:colOff>
      <xdr:row>2</xdr:row>
      <xdr:rowOff>241935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96EB0B9-1036-40CB-B159-64FC65FF5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2560" y="99060"/>
          <a:ext cx="2697480" cy="76771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AC7E31B-B100-43A0-8769-5E27439F67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0.60396</cdr:x>
      <cdr:y>0.10649</cdr:y>
    </cdr:from>
    <cdr:to>
      <cdr:x>0.72543</cdr:x>
      <cdr:y>0.21746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5A68141C-257F-49AB-A3A0-33EFD6740879}"/>
            </a:ext>
          </a:extLst>
        </cdr:cNvPr>
        <cdr:cNvSpPr/>
      </cdr:nvSpPr>
      <cdr:spPr>
        <a:xfrm xmlns:a="http://schemas.openxmlformats.org/drawingml/2006/main">
          <a:off x="5612527" y="646386"/>
          <a:ext cx="1128865" cy="673515"/>
        </a:xfrm>
        <a:prstGeom xmlns:a="http://schemas.openxmlformats.org/drawingml/2006/main" prst="wedgeRoundRectCallout">
          <a:avLst>
            <a:gd name="adj1" fmla="val -146546"/>
            <a:gd name="adj2" fmla="val -8294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zoomScaleNormal="100" workbookViewId="0">
      <selection activeCell="K8" sqref="K8"/>
    </sheetView>
  </sheetViews>
  <sheetFormatPr defaultColWidth="8.75" defaultRowHeight="13.5" x14ac:dyDescent="0.3"/>
  <cols>
    <col min="1" max="1" width="1.75" style="1" customWidth="1"/>
    <col min="2" max="2" width="11.25" style="1" customWidth="1"/>
    <col min="3" max="3" width="15.625" style="1" customWidth="1"/>
    <col min="4" max="4" width="11.25" style="1" customWidth="1"/>
    <col min="5" max="5" width="13.25" style="1" customWidth="1"/>
    <col min="6" max="7" width="11.25" style="1" customWidth="1"/>
    <col min="8" max="8" width="11.75" style="1" customWidth="1"/>
    <col min="9" max="9" width="14.75" style="1" customWidth="1"/>
    <col min="10" max="10" width="11.75" style="1" customWidth="1"/>
    <col min="11" max="12" width="8.75" style="1"/>
    <col min="13" max="13" width="8.25" style="1" customWidth="1"/>
    <col min="14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7" t="s">
        <v>4</v>
      </c>
      <c r="C4" s="8" t="s">
        <v>2</v>
      </c>
      <c r="D4" s="8" t="s">
        <v>5</v>
      </c>
      <c r="E4" s="9" t="s">
        <v>6</v>
      </c>
      <c r="F4" s="9" t="s">
        <v>7</v>
      </c>
      <c r="G4" s="9" t="s">
        <v>3</v>
      </c>
      <c r="H4" s="9" t="s">
        <v>8</v>
      </c>
      <c r="I4" s="8" t="s">
        <v>9</v>
      </c>
      <c r="J4" s="10" t="s">
        <v>10</v>
      </c>
    </row>
    <row r="5" spans="2:10" ht="21" customHeight="1" x14ac:dyDescent="0.3">
      <c r="B5" s="27" t="s">
        <v>25</v>
      </c>
      <c r="C5" s="28" t="s">
        <v>18</v>
      </c>
      <c r="D5" s="28" t="s">
        <v>21</v>
      </c>
      <c r="E5" s="16">
        <v>45425</v>
      </c>
      <c r="F5" s="24">
        <v>30800</v>
      </c>
      <c r="G5" s="31">
        <v>1164</v>
      </c>
      <c r="H5" s="24">
        <v>33500</v>
      </c>
      <c r="I5" s="24">
        <f t="shared" ref="I5:I12" si="0">IF(LEFT(B5,1)="H",G5*H5*0.9,G5*H5)</f>
        <v>38994000</v>
      </c>
      <c r="J5" s="3" t="str">
        <f t="shared" ref="J5:J12" si="1">_xlfn.RANK.EQ(G5,$G$5:$G$12)&amp;"위"</f>
        <v>2위</v>
      </c>
    </row>
    <row r="6" spans="2:10" ht="21" customHeight="1" x14ac:dyDescent="0.3">
      <c r="B6" s="4" t="s">
        <v>23</v>
      </c>
      <c r="C6" s="2" t="s">
        <v>11</v>
      </c>
      <c r="D6" s="2" t="s">
        <v>21</v>
      </c>
      <c r="E6" s="17">
        <v>45454</v>
      </c>
      <c r="F6" s="25">
        <v>67000</v>
      </c>
      <c r="G6" s="32">
        <v>1023</v>
      </c>
      <c r="H6" s="25">
        <v>71500</v>
      </c>
      <c r="I6" s="25">
        <f t="shared" si="0"/>
        <v>73144500</v>
      </c>
      <c r="J6" s="5" t="str">
        <f t="shared" si="1"/>
        <v>3위</v>
      </c>
    </row>
    <row r="7" spans="2:10" ht="21" customHeight="1" x14ac:dyDescent="0.3">
      <c r="B7" s="4" t="s">
        <v>28</v>
      </c>
      <c r="C7" s="2" t="s">
        <v>14</v>
      </c>
      <c r="D7" s="2" t="s">
        <v>15</v>
      </c>
      <c r="E7" s="17">
        <v>45402</v>
      </c>
      <c r="F7" s="25">
        <v>35000</v>
      </c>
      <c r="G7" s="32">
        <v>523</v>
      </c>
      <c r="H7" s="25">
        <v>38500</v>
      </c>
      <c r="I7" s="25">
        <f t="shared" si="0"/>
        <v>18121950</v>
      </c>
      <c r="J7" s="5" t="str">
        <f t="shared" si="1"/>
        <v>7위</v>
      </c>
    </row>
    <row r="8" spans="2:10" ht="21" customHeight="1" x14ac:dyDescent="0.3">
      <c r="B8" s="4" t="s">
        <v>30</v>
      </c>
      <c r="C8" s="2" t="s">
        <v>12</v>
      </c>
      <c r="D8" s="2" t="s">
        <v>21</v>
      </c>
      <c r="E8" s="17">
        <v>45413</v>
      </c>
      <c r="F8" s="25">
        <v>58000</v>
      </c>
      <c r="G8" s="32">
        <v>1233</v>
      </c>
      <c r="H8" s="25">
        <v>67000</v>
      </c>
      <c r="I8" s="25">
        <f t="shared" si="0"/>
        <v>74349900</v>
      </c>
      <c r="J8" s="5" t="str">
        <f t="shared" si="1"/>
        <v>1위</v>
      </c>
    </row>
    <row r="9" spans="2:10" ht="21" customHeight="1" x14ac:dyDescent="0.3">
      <c r="B9" s="4" t="s">
        <v>29</v>
      </c>
      <c r="C9" s="2" t="s">
        <v>13</v>
      </c>
      <c r="D9" s="2" t="s">
        <v>21</v>
      </c>
      <c r="E9" s="17">
        <v>45428</v>
      </c>
      <c r="F9" s="25">
        <v>64000</v>
      </c>
      <c r="G9" s="32">
        <v>544</v>
      </c>
      <c r="H9" s="25">
        <v>70000</v>
      </c>
      <c r="I9" s="25">
        <f t="shared" si="0"/>
        <v>38080000</v>
      </c>
      <c r="J9" s="5" t="str">
        <f t="shared" si="1"/>
        <v>6위</v>
      </c>
    </row>
    <row r="10" spans="2:10" ht="21" customHeight="1" x14ac:dyDescent="0.3">
      <c r="B10" s="4" t="s">
        <v>24</v>
      </c>
      <c r="C10" s="2" t="s">
        <v>19</v>
      </c>
      <c r="D10" s="2" t="s">
        <v>21</v>
      </c>
      <c r="E10" s="17">
        <v>45412</v>
      </c>
      <c r="F10" s="25">
        <v>22500</v>
      </c>
      <c r="G10" s="32">
        <v>138</v>
      </c>
      <c r="H10" s="25">
        <v>25000</v>
      </c>
      <c r="I10" s="25">
        <f t="shared" si="0"/>
        <v>3450000</v>
      </c>
      <c r="J10" s="5" t="str">
        <f t="shared" si="1"/>
        <v>8위</v>
      </c>
    </row>
    <row r="11" spans="2:10" ht="21" customHeight="1" x14ac:dyDescent="0.3">
      <c r="B11" s="4" t="s">
        <v>26</v>
      </c>
      <c r="C11" s="2" t="s">
        <v>17</v>
      </c>
      <c r="D11" s="2" t="s">
        <v>21</v>
      </c>
      <c r="E11" s="17">
        <v>45463</v>
      </c>
      <c r="F11" s="25">
        <v>38500</v>
      </c>
      <c r="G11" s="32">
        <v>580</v>
      </c>
      <c r="H11" s="25">
        <v>42000</v>
      </c>
      <c r="I11" s="25">
        <f t="shared" si="0"/>
        <v>24360000</v>
      </c>
      <c r="J11" s="5" t="str">
        <f t="shared" si="1"/>
        <v>5위</v>
      </c>
    </row>
    <row r="12" spans="2:10" ht="21" customHeight="1" thickBot="1" x14ac:dyDescent="0.35">
      <c r="B12" s="29" t="s">
        <v>27</v>
      </c>
      <c r="C12" s="30" t="s">
        <v>16</v>
      </c>
      <c r="D12" s="30" t="s">
        <v>15</v>
      </c>
      <c r="E12" s="18">
        <v>45488</v>
      </c>
      <c r="F12" s="26">
        <v>25000</v>
      </c>
      <c r="G12" s="33">
        <v>964</v>
      </c>
      <c r="H12" s="26">
        <v>28000</v>
      </c>
      <c r="I12" s="26">
        <f t="shared" si="0"/>
        <v>24292800</v>
      </c>
      <c r="J12" s="6" t="str">
        <f t="shared" si="1"/>
        <v>4위</v>
      </c>
    </row>
    <row r="13" spans="2:10" ht="21" customHeight="1" x14ac:dyDescent="0.3">
      <c r="B13" s="42" t="s">
        <v>38</v>
      </c>
      <c r="C13" s="43"/>
      <c r="D13" s="44"/>
      <c r="E13" s="20">
        <f>ROUND(DSUM(B4:H12,G4,D4:D5),-3)</f>
        <v>5000</v>
      </c>
      <c r="F13" s="45"/>
      <c r="G13" s="47" t="s">
        <v>22</v>
      </c>
      <c r="H13" s="43"/>
      <c r="I13" s="44"/>
      <c r="J13" s="22">
        <f>MIN(입고가격)</f>
        <v>22500</v>
      </c>
    </row>
    <row r="14" spans="2:10" ht="21" customHeight="1" thickBot="1" x14ac:dyDescent="0.35">
      <c r="B14" s="48" t="s">
        <v>20</v>
      </c>
      <c r="C14" s="49"/>
      <c r="D14" s="50"/>
      <c r="E14" s="21">
        <f>SUMPRODUCT(G5:G12,H5:H12)</f>
        <v>307767000</v>
      </c>
      <c r="F14" s="46"/>
      <c r="G14" s="11" t="s">
        <v>2</v>
      </c>
      <c r="H14" s="30" t="s">
        <v>18</v>
      </c>
      <c r="I14" s="12" t="s">
        <v>3</v>
      </c>
      <c r="J14" s="23">
        <f>VLOOKUP(H14,C5:H12,5,0)</f>
        <v>1164</v>
      </c>
    </row>
    <row r="21" ht="26.45" customHeight="1" x14ac:dyDescent="0.3"/>
  </sheetData>
  <sortState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I12">
    <cfRule type="expression" dxfId="2" priority="1">
      <formula>$G5&gt;=1000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F16" sqref="F16"/>
    </sheetView>
  </sheetViews>
  <sheetFormatPr defaultColWidth="8.75" defaultRowHeight="13.5" x14ac:dyDescent="0.3"/>
  <cols>
    <col min="1" max="1" width="1.75" style="1" customWidth="1"/>
    <col min="2" max="2" width="13" style="1" bestFit="1" customWidth="1"/>
    <col min="3" max="3" width="15.625" style="1" customWidth="1"/>
    <col min="4" max="4" width="11.25" style="1" customWidth="1"/>
    <col min="5" max="5" width="13.25" style="1" customWidth="1"/>
    <col min="6" max="7" width="11.25" style="1" customWidth="1"/>
    <col min="8" max="8" width="11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4</v>
      </c>
      <c r="C2" s="8" t="s">
        <v>2</v>
      </c>
      <c r="D2" s="8" t="s">
        <v>5</v>
      </c>
      <c r="E2" s="9" t="s">
        <v>6</v>
      </c>
      <c r="F2" s="9" t="s">
        <v>7</v>
      </c>
      <c r="G2" s="9" t="s">
        <v>3</v>
      </c>
      <c r="H2" s="9" t="s">
        <v>8</v>
      </c>
    </row>
    <row r="3" spans="2:8" x14ac:dyDescent="0.3">
      <c r="B3" s="27" t="s">
        <v>25</v>
      </c>
      <c r="C3" s="28" t="s">
        <v>18</v>
      </c>
      <c r="D3" s="28" t="s">
        <v>21</v>
      </c>
      <c r="E3" s="16">
        <v>45425</v>
      </c>
      <c r="F3" s="24">
        <v>30800</v>
      </c>
      <c r="G3" s="31">
        <v>1173.9999999999995</v>
      </c>
      <c r="H3" s="24">
        <v>33500</v>
      </c>
    </row>
    <row r="4" spans="2:8" x14ac:dyDescent="0.3">
      <c r="B4" s="4" t="s">
        <v>23</v>
      </c>
      <c r="C4" s="2" t="s">
        <v>11</v>
      </c>
      <c r="D4" s="2" t="s">
        <v>21</v>
      </c>
      <c r="E4" s="17">
        <v>45454</v>
      </c>
      <c r="F4" s="25">
        <v>67000</v>
      </c>
      <c r="G4" s="32">
        <v>1023</v>
      </c>
      <c r="H4" s="25">
        <v>71500</v>
      </c>
    </row>
    <row r="5" spans="2:8" x14ac:dyDescent="0.3">
      <c r="B5" s="4" t="s">
        <v>28</v>
      </c>
      <c r="C5" s="2" t="s">
        <v>14</v>
      </c>
      <c r="D5" s="2" t="s">
        <v>15</v>
      </c>
      <c r="E5" s="17">
        <v>45402</v>
      </c>
      <c r="F5" s="25">
        <v>35000</v>
      </c>
      <c r="G5" s="32">
        <v>523</v>
      </c>
      <c r="H5" s="25">
        <v>38500</v>
      </c>
    </row>
    <row r="6" spans="2:8" x14ac:dyDescent="0.3">
      <c r="B6" s="4" t="s">
        <v>30</v>
      </c>
      <c r="C6" s="2" t="s">
        <v>12</v>
      </c>
      <c r="D6" s="2" t="s">
        <v>21</v>
      </c>
      <c r="E6" s="17">
        <v>45413</v>
      </c>
      <c r="F6" s="25">
        <v>58000</v>
      </c>
      <c r="G6" s="32">
        <v>1233</v>
      </c>
      <c r="H6" s="25">
        <v>67000</v>
      </c>
    </row>
    <row r="7" spans="2:8" x14ac:dyDescent="0.3">
      <c r="B7" s="4" t="s">
        <v>29</v>
      </c>
      <c r="C7" s="2" t="s">
        <v>13</v>
      </c>
      <c r="D7" s="2" t="s">
        <v>21</v>
      </c>
      <c r="E7" s="17">
        <v>45428</v>
      </c>
      <c r="F7" s="25">
        <v>64000</v>
      </c>
      <c r="G7" s="32">
        <v>544</v>
      </c>
      <c r="H7" s="25">
        <v>70000</v>
      </c>
    </row>
    <row r="8" spans="2:8" x14ac:dyDescent="0.3">
      <c r="B8" s="4" t="s">
        <v>24</v>
      </c>
      <c r="C8" s="2" t="s">
        <v>19</v>
      </c>
      <c r="D8" s="2" t="s">
        <v>21</v>
      </c>
      <c r="E8" s="17">
        <v>45412</v>
      </c>
      <c r="F8" s="25">
        <v>22500</v>
      </c>
      <c r="G8" s="32">
        <v>138</v>
      </c>
      <c r="H8" s="25">
        <v>25000</v>
      </c>
    </row>
    <row r="9" spans="2:8" x14ac:dyDescent="0.3">
      <c r="B9" s="4" t="s">
        <v>26</v>
      </c>
      <c r="C9" s="2" t="s">
        <v>17</v>
      </c>
      <c r="D9" s="2" t="s">
        <v>21</v>
      </c>
      <c r="E9" s="17">
        <v>45463</v>
      </c>
      <c r="F9" s="25">
        <v>38500</v>
      </c>
      <c r="G9" s="32">
        <v>580</v>
      </c>
      <c r="H9" s="25">
        <v>42000</v>
      </c>
    </row>
    <row r="10" spans="2:8" x14ac:dyDescent="0.3">
      <c r="B10" s="34" t="s">
        <v>27</v>
      </c>
      <c r="C10" s="35" t="s">
        <v>16</v>
      </c>
      <c r="D10" s="35" t="s">
        <v>15</v>
      </c>
      <c r="E10" s="36">
        <v>45488</v>
      </c>
      <c r="F10" s="37">
        <v>25000</v>
      </c>
      <c r="G10" s="38">
        <v>964</v>
      </c>
      <c r="H10" s="37">
        <v>28000</v>
      </c>
    </row>
    <row r="11" spans="2:8" x14ac:dyDescent="0.3">
      <c r="B11" s="51" t="s">
        <v>37</v>
      </c>
      <c r="C11" s="51"/>
      <c r="D11" s="51"/>
      <c r="E11" s="51"/>
      <c r="F11" s="51"/>
      <c r="G11" s="51"/>
      <c r="H11" s="41">
        <f>DAVERAGE(B2:H10,6,D2:D3)</f>
        <v>782</v>
      </c>
    </row>
    <row r="13" spans="2:8" ht="14.25" thickBot="1" x14ac:dyDescent="0.35"/>
    <row r="14" spans="2:8" ht="27.75" thickBot="1" x14ac:dyDescent="0.35">
      <c r="B14" s="8" t="s">
        <v>5</v>
      </c>
      <c r="C14" s="9" t="s">
        <v>8</v>
      </c>
    </row>
    <row r="15" spans="2:8" x14ac:dyDescent="0.3">
      <c r="B15" s="1" t="s">
        <v>32</v>
      </c>
    </row>
    <row r="16" spans="2:8" x14ac:dyDescent="0.3">
      <c r="C16" s="1" t="s">
        <v>31</v>
      </c>
    </row>
    <row r="17" spans="2:5" ht="14.25" thickBot="1" x14ac:dyDescent="0.35"/>
    <row r="18" spans="2:5" ht="27.75" thickBot="1" x14ac:dyDescent="0.35">
      <c r="B18" s="8" t="s">
        <v>2</v>
      </c>
      <c r="C18" s="9" t="s">
        <v>7</v>
      </c>
      <c r="D18" s="9" t="s">
        <v>3</v>
      </c>
      <c r="E18" s="9" t="s">
        <v>8</v>
      </c>
    </row>
    <row r="19" spans="2:5" x14ac:dyDescent="0.3">
      <c r="B19" s="2" t="s">
        <v>11</v>
      </c>
      <c r="C19" s="25">
        <v>67000</v>
      </c>
      <c r="D19" s="32">
        <v>1023</v>
      </c>
      <c r="E19" s="25">
        <v>71500</v>
      </c>
    </row>
    <row r="20" spans="2:5" x14ac:dyDescent="0.3">
      <c r="B20" s="2" t="s">
        <v>14</v>
      </c>
      <c r="C20" s="25">
        <v>35000</v>
      </c>
      <c r="D20" s="32">
        <v>523</v>
      </c>
      <c r="E20" s="25">
        <v>38500</v>
      </c>
    </row>
    <row r="21" spans="2:5" x14ac:dyDescent="0.3">
      <c r="B21" s="2" t="s">
        <v>13</v>
      </c>
      <c r="C21" s="25">
        <v>64000</v>
      </c>
      <c r="D21" s="32">
        <v>544</v>
      </c>
      <c r="E21" s="25">
        <v>70000</v>
      </c>
    </row>
    <row r="22" spans="2:5" x14ac:dyDescent="0.3">
      <c r="B22" s="2" t="s">
        <v>16</v>
      </c>
      <c r="C22" s="25">
        <v>25000</v>
      </c>
      <c r="D22" s="32">
        <v>964</v>
      </c>
      <c r="E22" s="25">
        <v>28000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workbookViewId="0">
      <selection activeCell="G28" sqref="G28"/>
    </sheetView>
  </sheetViews>
  <sheetFormatPr defaultColWidth="8.75" defaultRowHeight="13.5" x14ac:dyDescent="0.3"/>
  <cols>
    <col min="1" max="1" width="1.75" style="1" customWidth="1"/>
    <col min="2" max="2" width="11.25" style="1" customWidth="1"/>
    <col min="3" max="3" width="15.625" style="1" customWidth="1"/>
    <col min="4" max="4" width="13.875" style="1" customWidth="1"/>
    <col min="5" max="5" width="13.25" style="1" customWidth="1"/>
    <col min="6" max="7" width="11.25" style="1" customWidth="1"/>
    <col min="8" max="8" width="11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4</v>
      </c>
      <c r="C2" s="8" t="s">
        <v>2</v>
      </c>
      <c r="D2" s="8" t="s">
        <v>5</v>
      </c>
      <c r="E2" s="9" t="s">
        <v>6</v>
      </c>
      <c r="F2" s="9" t="s">
        <v>7</v>
      </c>
      <c r="G2" s="9" t="s">
        <v>3</v>
      </c>
      <c r="H2" s="9" t="s">
        <v>8</v>
      </c>
    </row>
    <row r="3" spans="2:8" x14ac:dyDescent="0.3">
      <c r="B3" s="27" t="s">
        <v>25</v>
      </c>
      <c r="C3" s="28" t="s">
        <v>18</v>
      </c>
      <c r="D3" s="28" t="s">
        <v>21</v>
      </c>
      <c r="E3" s="16">
        <v>45425</v>
      </c>
      <c r="F3" s="24">
        <v>30800</v>
      </c>
      <c r="G3" s="31">
        <v>1164</v>
      </c>
      <c r="H3" s="24">
        <v>33500</v>
      </c>
    </row>
    <row r="4" spans="2:8" x14ac:dyDescent="0.3">
      <c r="B4" s="4" t="s">
        <v>23</v>
      </c>
      <c r="C4" s="2" t="s">
        <v>11</v>
      </c>
      <c r="D4" s="2" t="s">
        <v>21</v>
      </c>
      <c r="E4" s="17">
        <v>45454</v>
      </c>
      <c r="F4" s="25">
        <v>67000</v>
      </c>
      <c r="G4" s="32">
        <v>1023</v>
      </c>
      <c r="H4" s="25">
        <v>71500</v>
      </c>
    </row>
    <row r="5" spans="2:8" x14ac:dyDescent="0.3">
      <c r="B5" s="4" t="s">
        <v>30</v>
      </c>
      <c r="C5" s="2" t="s">
        <v>12</v>
      </c>
      <c r="D5" s="2" t="s">
        <v>21</v>
      </c>
      <c r="E5" s="17">
        <v>45413</v>
      </c>
      <c r="F5" s="25">
        <v>58000</v>
      </c>
      <c r="G5" s="32">
        <v>1233</v>
      </c>
      <c r="H5" s="25">
        <v>67000</v>
      </c>
    </row>
    <row r="6" spans="2:8" x14ac:dyDescent="0.3">
      <c r="B6" s="4" t="s">
        <v>29</v>
      </c>
      <c r="C6" s="2" t="s">
        <v>13</v>
      </c>
      <c r="D6" s="2" t="s">
        <v>21</v>
      </c>
      <c r="E6" s="17">
        <v>45428</v>
      </c>
      <c r="F6" s="25">
        <v>64000</v>
      </c>
      <c r="G6" s="32">
        <v>544</v>
      </c>
      <c r="H6" s="25">
        <v>70000</v>
      </c>
    </row>
    <row r="7" spans="2:8" x14ac:dyDescent="0.3">
      <c r="B7" s="4" t="s">
        <v>24</v>
      </c>
      <c r="C7" s="2" t="s">
        <v>19</v>
      </c>
      <c r="D7" s="2" t="s">
        <v>21</v>
      </c>
      <c r="E7" s="17">
        <v>45412</v>
      </c>
      <c r="F7" s="25">
        <v>22500</v>
      </c>
      <c r="G7" s="32">
        <v>138</v>
      </c>
      <c r="H7" s="25">
        <v>25000</v>
      </c>
    </row>
    <row r="8" spans="2:8" x14ac:dyDescent="0.3">
      <c r="B8" s="4" t="s">
        <v>26</v>
      </c>
      <c r="C8" s="2" t="s">
        <v>17</v>
      </c>
      <c r="D8" s="2" t="s">
        <v>21</v>
      </c>
      <c r="E8" s="17">
        <v>45463</v>
      </c>
      <c r="F8" s="25">
        <v>38500</v>
      </c>
      <c r="G8" s="32">
        <v>580</v>
      </c>
      <c r="H8" s="25">
        <v>42000</v>
      </c>
    </row>
    <row r="9" spans="2:8" x14ac:dyDescent="0.3">
      <c r="B9" s="4"/>
      <c r="C9" s="2"/>
      <c r="D9" s="13" t="s">
        <v>35</v>
      </c>
      <c r="E9" s="17"/>
      <c r="F9" s="25"/>
      <c r="G9" s="32">
        <f>SUBTOTAL(1,G3:G8)</f>
        <v>780.33333333333337</v>
      </c>
      <c r="H9" s="25"/>
    </row>
    <row r="10" spans="2:8" x14ac:dyDescent="0.3">
      <c r="B10" s="4"/>
      <c r="C10" s="2">
        <f>SUBTOTAL(3,C3:C8)</f>
        <v>6</v>
      </c>
      <c r="D10" s="13" t="s">
        <v>33</v>
      </c>
      <c r="E10" s="17"/>
      <c r="F10" s="25"/>
      <c r="G10" s="32"/>
      <c r="H10" s="25"/>
    </row>
    <row r="11" spans="2:8" x14ac:dyDescent="0.3">
      <c r="B11" s="4" t="s">
        <v>28</v>
      </c>
      <c r="C11" s="2" t="s">
        <v>14</v>
      </c>
      <c r="D11" s="2" t="s">
        <v>15</v>
      </c>
      <c r="E11" s="17">
        <v>45402</v>
      </c>
      <c r="F11" s="25">
        <v>35000</v>
      </c>
      <c r="G11" s="32">
        <v>523</v>
      </c>
      <c r="H11" s="25">
        <v>38500</v>
      </c>
    </row>
    <row r="12" spans="2:8" ht="14.25" thickBot="1" x14ac:dyDescent="0.35">
      <c r="B12" s="29" t="s">
        <v>27</v>
      </c>
      <c r="C12" s="30" t="s">
        <v>16</v>
      </c>
      <c r="D12" s="30" t="s">
        <v>15</v>
      </c>
      <c r="E12" s="18">
        <v>45488</v>
      </c>
      <c r="F12" s="26">
        <v>25000</v>
      </c>
      <c r="G12" s="33">
        <v>964</v>
      </c>
      <c r="H12" s="26">
        <v>28000</v>
      </c>
    </row>
    <row r="13" spans="2:8" x14ac:dyDescent="0.3">
      <c r="B13" s="14"/>
      <c r="C13" s="14"/>
      <c r="D13" s="15" t="s">
        <v>36</v>
      </c>
      <c r="E13" s="19"/>
      <c r="F13" s="39"/>
      <c r="G13" s="40">
        <f>SUBTOTAL(1,G11:G12)</f>
        <v>743.5</v>
      </c>
      <c r="H13" s="39"/>
    </row>
    <row r="14" spans="2:8" x14ac:dyDescent="0.3">
      <c r="B14" s="14"/>
      <c r="C14" s="14">
        <f>SUBTOTAL(3,C11:C12)</f>
        <v>2</v>
      </c>
      <c r="D14" s="15" t="s">
        <v>34</v>
      </c>
      <c r="E14" s="19"/>
      <c r="F14" s="39"/>
      <c r="G14" s="40"/>
      <c r="H14" s="39"/>
    </row>
    <row r="15" spans="2:8" x14ac:dyDescent="0.3">
      <c r="B15" s="14"/>
      <c r="C15" s="14"/>
      <c r="D15" s="15" t="s">
        <v>1</v>
      </c>
      <c r="E15" s="19"/>
      <c r="F15" s="39"/>
      <c r="G15" s="40">
        <f>SUBTOTAL(1,G3:G12)</f>
        <v>771.125</v>
      </c>
      <c r="H15" s="39"/>
    </row>
    <row r="16" spans="2:8" x14ac:dyDescent="0.3">
      <c r="B16" s="14"/>
      <c r="C16" s="14">
        <f>SUBTOTAL(3,C3:C12)</f>
        <v>8</v>
      </c>
      <c r="D16" s="15" t="s">
        <v>0</v>
      </c>
      <c r="E16" s="19"/>
      <c r="F16" s="39"/>
      <c r="G16" s="40"/>
      <c r="H16" s="39"/>
    </row>
  </sheetData>
  <sortState ref="B3:H12">
    <sortCondition descending="1" ref="D3:D12"/>
  </sortState>
  <phoneticPr fontId="2" type="noConversion"/>
  <conditionalFormatting sqref="B3:H16">
    <cfRule type="expression" dxfId="0" priority="1">
      <formula>$G3&gt;=1000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입고가격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2024-07-13T00:26:44Z</dcterms:modified>
</cp:coreProperties>
</file>